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5570" windowHeight="11010" tabRatio="353" activeTab="1"/>
  </bookViews>
  <sheets>
    <sheet name="раздел 1" sheetId="1" r:id="rId1"/>
    <sheet name="раздел 2" sheetId="2" r:id="rId2"/>
  </sheets>
  <definedNames>
    <definedName name="BossProviderVariable?_0ed701a2_2b63_4ba1_81b0_0f540940084b" hidden="1">"25_01_2006"</definedName>
    <definedName name="_xlnm.Print_Titles" localSheetId="1">'раздел 2'!$12:$12</definedName>
    <definedName name="_xlnm.Print_Area" localSheetId="0">'раздел 1'!$A$1:$T$18</definedName>
    <definedName name="_xlnm.Print_Area" localSheetId="1">'раздел 2'!$A$4:$Z$17</definedName>
  </definedNames>
  <calcPr fullCalcOnLoad="1"/>
</workbook>
</file>

<file path=xl/sharedStrings.xml><?xml version="1.0" encoding="utf-8"?>
<sst xmlns="http://schemas.openxmlformats.org/spreadsheetml/2006/main" count="113" uniqueCount="68">
  <si>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</si>
  <si>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</si>
  <si>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</si>
  <si>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</si>
  <si>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</si>
  <si>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</si>
  <si>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</si>
  <si>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</si>
  <si>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</si>
  <si>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</si>
  <si>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</si>
  <si>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</si>
  <si>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</si>
  <si>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</si>
  <si>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</si>
  <si>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</si>
  <si>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</si>
  <si>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</si>
  <si>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</si>
  <si>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</si>
  <si>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</si>
  <si>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</si>
  <si>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х</t>
  </si>
  <si>
    <t>Дерево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</si>
  <si>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</si>
  <si>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</si>
  <si>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</si>
  <si>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</si>
  <si>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</si>
  <si>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</si>
  <si>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</si>
  <si>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</si>
  <si>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</si>
  <si>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</si>
  <si>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</si>
  <si>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</si>
  <si>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</si>
  <si>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</si>
  <si>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</si>
  <si>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</si>
  <si>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</si>
  <si>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</si>
  <si>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</si>
  <si>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</si>
  <si>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</si>
  <si>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</si>
  <si>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</si>
  <si>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</si>
  <si>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II. Реестр многоквартирных домов, которые подлежат капитальному ремонту в 2017 году</t>
  </si>
  <si>
    <t>Муниципальное образование Токсовское городское поселение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</si>
  <si>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</si>
  <si>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</si>
  <si>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</si>
  <si>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>РО</t>
  </si>
  <si>
    <t>Ремонт подъездов</t>
  </si>
  <si>
    <t>I. Перечень многоквартирных домов, которые подлежат капитальному ремонту в 2017 году</t>
  </si>
  <si>
    <t>Техническое освидетельствование лифтового оборудования</t>
  </si>
  <si>
    <t>Ремонт или замена лифтового оборудования, в том числе</t>
  </si>
  <si>
    <t>30.12.2019</t>
  </si>
  <si>
    <t>Адрес МКД</t>
  </si>
  <si>
    <t>№ п/п</t>
  </si>
  <si>
    <t>Год</t>
  </si>
  <si>
    <t>Материал стен</t>
  </si>
  <si>
    <t>Количество этажей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</si>
  <si>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Токсовоского городского поселения</t>
  </si>
  <si>
    <t xml:space="preserve">Приложение </t>
  </si>
  <si>
    <t>к постановлению № 29 от 31.01.2019 г.</t>
  </si>
  <si>
    <t>Приложение к постановлению № 29 от 31.01.2019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</si>
</sst>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vertical="center" wrapText="1"/>
    </xf>
    <xf numFmtId="1" fontId="7" fillId="33" borderId="0" xfId="0" applyNumberFormat="1" applyFont="1" applyFill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125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2" fontId="7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 horizontal="right" vertical="center" indent="1"/>
    </xf>
    <xf numFmtId="2" fontId="6" fillId="33" borderId="0" xfId="0" applyNumberFormat="1" applyFont="1" applyFill="1" applyAlignment="1">
      <alignment horizontal="right" vertical="center" indent="1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0" xfId="77" applyNumberFormat="1" applyFont="1" applyFill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wrapText="1"/>
    </xf>
    <xf numFmtId="1" fontId="7" fillId="33" borderId="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vertical="center" inden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2" fontId="4" fillId="33" borderId="0" xfId="0" applyNumberFormat="1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77" applyNumberFormat="1" applyFont="1" applyFill="1" applyBorder="1" applyAlignment="1">
      <alignment horizontal="center" vertical="center" textRotation="90" wrapText="1"/>
      <protection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11" xfId="66"/>
    <cellStyle name="Обычный 12" xfId="67"/>
    <cellStyle name="Обычный 12 2" xfId="68"/>
    <cellStyle name="Обычный 13" xfId="69"/>
    <cellStyle name="Обычный 14" xfId="70"/>
    <cellStyle name="Обычный 14 2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2" xfId="77"/>
    <cellStyle name="Обычный 2 2" xfId="78"/>
    <cellStyle name="Обычный 2 2 2" xfId="79"/>
    <cellStyle name="Обычный 2 3" xfId="80"/>
    <cellStyle name="Обычный 2 4" xfId="81"/>
    <cellStyle name="Обычный 20" xfId="82"/>
    <cellStyle name="Обычный 21" xfId="83"/>
    <cellStyle name="Обычный 22" xfId="84"/>
    <cellStyle name="Обычный 24" xfId="85"/>
    <cellStyle name="Обычный 3" xfId="86"/>
    <cellStyle name="Обычный 3 2" xfId="87"/>
    <cellStyle name="Обычный 3 2 2" xfId="88"/>
    <cellStyle name="Обычный 3 3" xfId="89"/>
    <cellStyle name="Обычный 3 4" xfId="90"/>
    <cellStyle name="Обычный 3 4 2" xfId="91"/>
    <cellStyle name="Обычный 3 5" xfId="92"/>
    <cellStyle name="Обычный 4" xfId="93"/>
    <cellStyle name="Обычный 4 2" xfId="94"/>
    <cellStyle name="Обычный 4 3" xfId="95"/>
    <cellStyle name="Обычный 4 4" xfId="96"/>
    <cellStyle name="Обычный 4 4 2" xfId="97"/>
    <cellStyle name="Обычный 4 5" xfId="98"/>
    <cellStyle name="Обычный 5" xfId="99"/>
    <cellStyle name="Обычный 5 2" xfId="100"/>
    <cellStyle name="Обычный 6" xfId="101"/>
    <cellStyle name="Обычный 6 2" xfId="102"/>
    <cellStyle name="Обычный 6 3" xfId="103"/>
    <cellStyle name="Обычный 6 4" xfId="104"/>
    <cellStyle name="Обычный 6 4 2" xfId="105"/>
    <cellStyle name="Обычный 6 5" xfId="106"/>
    <cellStyle name="Обычный 7" xfId="107"/>
    <cellStyle name="Обычный 7 2" xfId="108"/>
    <cellStyle name="Обычный 7 3" xfId="109"/>
    <cellStyle name="Обычный 7 4" xfId="110"/>
    <cellStyle name="Обычный 7 4 2" xfId="111"/>
    <cellStyle name="Обычный 7 5" xfId="112"/>
    <cellStyle name="Обычный 8" xfId="113"/>
    <cellStyle name="Обычный 8 2" xfId="114"/>
    <cellStyle name="Обычный 9" xfId="115"/>
    <cellStyle name="Обычный 9 2" xfId="116"/>
    <cellStyle name="Обычный 9 3" xfId="117"/>
    <cellStyle name="Followed Hyperlink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Финансовый 2" xfId="127"/>
    <cellStyle name="Финансовый 2 2" xfId="128"/>
    <cellStyle name="Финансовый 3" xfId="129"/>
    <cellStyle name="Финансовый 3 2" xfId="130"/>
    <cellStyle name="Финансовый 4" xfId="131"/>
    <cellStyle name="Хороший" xfId="1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="74" zoomScaleNormal="90" zoomScaleSheetLayoutView="74" zoomScalePageLayoutView="0" workbookViewId="0" topLeftCell="A1">
      <selection activeCell="R2" sqref="R2:T2"/>
    </sheetView>
  </sheetViews>
  <sheetFormatPr defaultColWidth="9.28125" defaultRowHeight="15"/>
  <cols>
    <col min="1" max="1" width="6.421875" style="9" customWidth="1"/>
    <col min="2" max="2" width="50.00390625" style="9" customWidth="1"/>
    <col min="3" max="3" width="12.28125" style="21" customWidth="1"/>
    <col min="4" max="4" width="9.57421875" style="9" customWidth="1"/>
    <col min="5" max="5" width="15.421875" style="9" customWidth="1"/>
    <col min="6" max="6" width="8.7109375" style="14" customWidth="1"/>
    <col min="7" max="7" width="10.57421875" style="14" customWidth="1"/>
    <col min="8" max="8" width="12.7109375" style="33" customWidth="1"/>
    <col min="9" max="9" width="13.7109375" style="33" customWidth="1"/>
    <col min="10" max="10" width="12.28125" style="33" customWidth="1"/>
    <col min="11" max="11" width="12.00390625" style="14" bestFit="1" customWidth="1"/>
    <col min="12" max="12" width="17.28125" style="33" customWidth="1"/>
    <col min="13" max="15" width="12.00390625" style="33" bestFit="1" customWidth="1"/>
    <col min="16" max="16" width="17.00390625" style="33" customWidth="1"/>
    <col min="17" max="17" width="13.7109375" style="33" customWidth="1"/>
    <col min="18" max="18" width="12.57421875" style="33" customWidth="1"/>
    <col min="19" max="19" width="14.28125" style="9" customWidth="1"/>
    <col min="20" max="20" width="15.28125" style="9" customWidth="1"/>
    <col min="21" max="16384" width="9.28125" style="9" customWidth="1"/>
  </cols>
  <sheetData>
    <row r="1" spans="18:20" ht="15" customHeight="1">
      <c r="R1" s="42" t="s">
        <v>65</v>
      </c>
      <c r="S1" s="41"/>
      <c r="T1" s="41"/>
    </row>
    <row r="2" spans="18:20" ht="15" customHeight="1">
      <c r="R2" s="47" t="s">
        <v>66</v>
      </c>
      <c r="S2" s="47"/>
      <c r="T2" s="47"/>
    </row>
    <row r="3" spans="18:20" ht="15" customHeight="1">
      <c r="R3" s="47"/>
      <c r="S3" s="47"/>
      <c r="T3" s="41"/>
    </row>
    <row r="4" spans="18:20" ht="15">
      <c r="R4" s="47"/>
      <c r="S4" s="47"/>
      <c r="T4" s="47"/>
    </row>
    <row r="5" spans="2:20" ht="18.75">
      <c r="B5" s="61" t="s">
        <v>64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</row>
    <row r="6" spans="1:20" s="2" customFormat="1" ht="14.25" customHeight="1">
      <c r="A6" s="1"/>
      <c r="B6" s="3"/>
      <c r="C6" s="22"/>
      <c r="D6" s="46" t="s">
        <v>55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34"/>
      <c r="S6" s="1"/>
      <c r="T6" s="1"/>
    </row>
    <row r="7" spans="1:20" s="2" customFormat="1" ht="14.25" customHeight="1">
      <c r="A7" s="1"/>
      <c r="B7" s="3"/>
      <c r="C7" s="2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34"/>
      <c r="S7" s="1"/>
      <c r="T7" s="1"/>
    </row>
    <row r="8" spans="1:20" s="2" customFormat="1" ht="30" customHeight="1">
      <c r="A8" s="51" t="s">
        <v>60</v>
      </c>
      <c r="B8" s="51" t="s">
        <v>59</v>
      </c>
      <c r="C8" s="52" t="s">
        <v>61</v>
      </c>
      <c r="D8" s="52"/>
      <c r="E8" s="60" t="s">
        <v>62</v>
      </c>
      <c r="F8" s="58" t="s">
        <v>63</v>
      </c>
      <c r="G8" s="58" t="s">
        <v>0</v>
      </c>
      <c r="H8" s="57" t="s">
        <v>1</v>
      </c>
      <c r="I8" s="59" t="s">
        <v>2</v>
      </c>
      <c r="J8" s="59"/>
      <c r="K8" s="54" t="s">
        <v>3</v>
      </c>
      <c r="L8" s="59" t="s">
        <v>4</v>
      </c>
      <c r="M8" s="59"/>
      <c r="N8" s="59"/>
      <c r="O8" s="59"/>
      <c r="P8" s="59"/>
      <c r="Q8" s="56" t="s">
        <v>5</v>
      </c>
      <c r="R8" s="56" t="s">
        <v>6</v>
      </c>
      <c r="S8" s="55" t="s">
        <v>7</v>
      </c>
      <c r="T8" s="55" t="s">
        <v>8</v>
      </c>
    </row>
    <row r="9" spans="1:20" s="2" customFormat="1" ht="15" customHeight="1">
      <c r="A9" s="51"/>
      <c r="B9" s="51"/>
      <c r="C9" s="54" t="s">
        <v>9</v>
      </c>
      <c r="D9" s="55" t="s">
        <v>10</v>
      </c>
      <c r="E9" s="60"/>
      <c r="F9" s="58"/>
      <c r="G9" s="58"/>
      <c r="H9" s="57"/>
      <c r="I9" s="57" t="s">
        <v>11</v>
      </c>
      <c r="J9" s="57" t="s">
        <v>12</v>
      </c>
      <c r="K9" s="54"/>
      <c r="L9" s="57" t="s">
        <v>11</v>
      </c>
      <c r="M9" s="35"/>
      <c r="N9" s="35"/>
      <c r="O9" s="25"/>
      <c r="P9" s="25"/>
      <c r="Q9" s="56"/>
      <c r="R9" s="56"/>
      <c r="S9" s="55"/>
      <c r="T9" s="55"/>
    </row>
    <row r="10" spans="1:20" s="2" customFormat="1" ht="80.25" customHeight="1">
      <c r="A10" s="51"/>
      <c r="B10" s="51"/>
      <c r="C10" s="54"/>
      <c r="D10" s="55"/>
      <c r="E10" s="60"/>
      <c r="F10" s="58"/>
      <c r="G10" s="58"/>
      <c r="H10" s="57"/>
      <c r="I10" s="57"/>
      <c r="J10" s="57"/>
      <c r="K10" s="54"/>
      <c r="L10" s="57"/>
      <c r="M10" s="35" t="s">
        <v>13</v>
      </c>
      <c r="N10" s="35" t="s">
        <v>14</v>
      </c>
      <c r="O10" s="35" t="s">
        <v>15</v>
      </c>
      <c r="P10" s="35" t="s">
        <v>16</v>
      </c>
      <c r="Q10" s="56"/>
      <c r="R10" s="56"/>
      <c r="S10" s="55"/>
      <c r="T10" s="55"/>
    </row>
    <row r="11" spans="1:20" s="2" customFormat="1" ht="15.75" customHeight="1">
      <c r="A11" s="51"/>
      <c r="B11" s="51"/>
      <c r="C11" s="54"/>
      <c r="D11" s="55"/>
      <c r="E11" s="60"/>
      <c r="F11" s="58"/>
      <c r="G11" s="58"/>
      <c r="H11" s="25" t="s">
        <v>17</v>
      </c>
      <c r="I11" s="25" t="s">
        <v>17</v>
      </c>
      <c r="J11" s="25" t="s">
        <v>17</v>
      </c>
      <c r="K11" s="15" t="s">
        <v>18</v>
      </c>
      <c r="L11" s="25" t="s">
        <v>19</v>
      </c>
      <c r="M11" s="25"/>
      <c r="N11" s="25"/>
      <c r="O11" s="25" t="s">
        <v>19</v>
      </c>
      <c r="P11" s="25" t="s">
        <v>19</v>
      </c>
      <c r="Q11" s="36" t="s">
        <v>20</v>
      </c>
      <c r="R11" s="36" t="s">
        <v>20</v>
      </c>
      <c r="S11" s="55"/>
      <c r="T11" s="55"/>
    </row>
    <row r="12" spans="1:20" s="38" customFormat="1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5">
        <v>20</v>
      </c>
    </row>
    <row r="13" spans="1:20" s="17" customFormat="1" ht="15" customHeight="1">
      <c r="A13" s="53" t="s">
        <v>46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s="6" customFormat="1" ht="19.5" customHeight="1">
      <c r="A14" s="48" t="s">
        <v>49</v>
      </c>
      <c r="B14" s="48"/>
      <c r="C14" s="48"/>
      <c r="D14" s="48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s="6" customFormat="1" ht="20.25" customHeight="1">
      <c r="A15" s="18">
        <v>1</v>
      </c>
      <c r="B15" s="8" t="s">
        <v>50</v>
      </c>
      <c r="C15" s="15">
        <v>1953</v>
      </c>
      <c r="D15" s="24"/>
      <c r="E15" s="24" t="s">
        <v>23</v>
      </c>
      <c r="F15" s="15">
        <v>2</v>
      </c>
      <c r="G15" s="15">
        <v>1</v>
      </c>
      <c r="H15" s="25">
        <v>146.7</v>
      </c>
      <c r="I15" s="37">
        <v>137.5</v>
      </c>
      <c r="J15" s="25">
        <v>103.9</v>
      </c>
      <c r="K15" s="15">
        <v>12</v>
      </c>
      <c r="L15" s="25">
        <f>'раздел 2'!C14</f>
        <v>283004.69</v>
      </c>
      <c r="M15" s="25">
        <v>0</v>
      </c>
      <c r="N15" s="25">
        <v>0</v>
      </c>
      <c r="O15" s="25">
        <v>0</v>
      </c>
      <c r="P15" s="25">
        <f>L15</f>
        <v>283004.69</v>
      </c>
      <c r="Q15" s="25">
        <f>L15/H15</f>
        <v>1929.1389911383778</v>
      </c>
      <c r="R15" s="7">
        <v>42000</v>
      </c>
      <c r="S15" s="19" t="s">
        <v>58</v>
      </c>
      <c r="T15" s="24" t="s">
        <v>53</v>
      </c>
    </row>
    <row r="16" spans="1:20" s="6" customFormat="1" ht="20.25" customHeight="1">
      <c r="A16" s="18">
        <v>2</v>
      </c>
      <c r="B16" s="8" t="s">
        <v>51</v>
      </c>
      <c r="C16" s="15">
        <v>1955</v>
      </c>
      <c r="D16" s="24"/>
      <c r="E16" s="24" t="s">
        <v>21</v>
      </c>
      <c r="F16" s="15">
        <v>2</v>
      </c>
      <c r="G16" s="15">
        <v>1</v>
      </c>
      <c r="H16" s="25">
        <v>518.2</v>
      </c>
      <c r="I16" s="25">
        <v>518.2</v>
      </c>
      <c r="J16" s="25">
        <v>399.6</v>
      </c>
      <c r="K16" s="15">
        <v>18</v>
      </c>
      <c r="L16" s="25">
        <f>'раздел 2'!C15</f>
        <v>515011.28</v>
      </c>
      <c r="M16" s="25">
        <v>0</v>
      </c>
      <c r="N16" s="25">
        <v>0</v>
      </c>
      <c r="O16" s="25">
        <v>0</v>
      </c>
      <c r="P16" s="25">
        <f>L16</f>
        <v>515011.28</v>
      </c>
      <c r="Q16" s="25">
        <f>L16/H16</f>
        <v>993.8465457352373</v>
      </c>
      <c r="R16" s="7">
        <v>42000</v>
      </c>
      <c r="S16" s="19" t="s">
        <v>58</v>
      </c>
      <c r="T16" s="24" t="s">
        <v>53</v>
      </c>
    </row>
    <row r="17" spans="1:20" s="6" customFormat="1" ht="20.25" customHeight="1">
      <c r="A17" s="18">
        <f>A16+1</f>
        <v>3</v>
      </c>
      <c r="B17" s="8" t="s">
        <v>52</v>
      </c>
      <c r="C17" s="15">
        <v>1959</v>
      </c>
      <c r="D17" s="24"/>
      <c r="E17" s="24" t="s">
        <v>23</v>
      </c>
      <c r="F17" s="15">
        <v>2</v>
      </c>
      <c r="G17" s="15">
        <v>3</v>
      </c>
      <c r="H17" s="25">
        <v>94.4</v>
      </c>
      <c r="I17" s="25">
        <v>94.4</v>
      </c>
      <c r="J17" s="25">
        <v>57.6</v>
      </c>
      <c r="K17" s="15">
        <v>5</v>
      </c>
      <c r="L17" s="25">
        <f>'раздел 2'!C16</f>
        <v>251584.92</v>
      </c>
      <c r="M17" s="25">
        <v>0</v>
      </c>
      <c r="N17" s="25">
        <v>0</v>
      </c>
      <c r="O17" s="25">
        <v>0</v>
      </c>
      <c r="P17" s="25">
        <f>L17</f>
        <v>251584.92</v>
      </c>
      <c r="Q17" s="25">
        <f>L17/H17</f>
        <v>2665.0944915254236</v>
      </c>
      <c r="R17" s="7">
        <v>42000</v>
      </c>
      <c r="S17" s="19" t="s">
        <v>58</v>
      </c>
      <c r="T17" s="24" t="s">
        <v>53</v>
      </c>
    </row>
    <row r="18" spans="1:20" s="6" customFormat="1" ht="20.25" customHeight="1">
      <c r="A18" s="50" t="s">
        <v>47</v>
      </c>
      <c r="B18" s="50"/>
      <c r="C18" s="15" t="s">
        <v>22</v>
      </c>
      <c r="D18" s="20" t="s">
        <v>22</v>
      </c>
      <c r="E18" s="20" t="s">
        <v>22</v>
      </c>
      <c r="F18" s="15" t="s">
        <v>22</v>
      </c>
      <c r="G18" s="15" t="s">
        <v>22</v>
      </c>
      <c r="H18" s="25">
        <f aca="true" t="shared" si="0" ref="H18:P18">SUM(H15:H17)</f>
        <v>759.3000000000001</v>
      </c>
      <c r="I18" s="25">
        <f t="shared" si="0"/>
        <v>750.1</v>
      </c>
      <c r="J18" s="25">
        <f t="shared" si="0"/>
        <v>561.1</v>
      </c>
      <c r="K18" s="15">
        <f t="shared" si="0"/>
        <v>35</v>
      </c>
      <c r="L18" s="25">
        <f>SUM(L15:L17)</f>
        <v>1049600.89</v>
      </c>
      <c r="M18" s="25">
        <f t="shared" si="0"/>
        <v>0</v>
      </c>
      <c r="N18" s="25">
        <f t="shared" si="0"/>
        <v>0</v>
      </c>
      <c r="O18" s="25">
        <f t="shared" si="0"/>
        <v>0</v>
      </c>
      <c r="P18" s="25">
        <f t="shared" si="0"/>
        <v>1049600.89</v>
      </c>
      <c r="Q18" s="25">
        <f>L18/H18</f>
        <v>1382.326998551297</v>
      </c>
      <c r="R18" s="25" t="s">
        <v>22</v>
      </c>
      <c r="S18" s="13" t="s">
        <v>22</v>
      </c>
      <c r="T18" s="13" t="s">
        <v>22</v>
      </c>
    </row>
  </sheetData>
  <sheetProtection/>
  <mergeCells count="29">
    <mergeCell ref="C9:C11"/>
    <mergeCell ref="E8:E11"/>
    <mergeCell ref="J9:J10"/>
    <mergeCell ref="F8:F11"/>
    <mergeCell ref="I8:J8"/>
    <mergeCell ref="I9:I10"/>
    <mergeCell ref="D9:D11"/>
    <mergeCell ref="L8:P8"/>
    <mergeCell ref="L9:L10"/>
    <mergeCell ref="R8:R10"/>
    <mergeCell ref="R2:T2"/>
    <mergeCell ref="R4:T4"/>
    <mergeCell ref="B5:T5"/>
    <mergeCell ref="K8:K10"/>
    <mergeCell ref="T8:T11"/>
    <mergeCell ref="Q8:Q10"/>
    <mergeCell ref="S8:S11"/>
    <mergeCell ref="H8:H10"/>
    <mergeCell ref="G8:G11"/>
    <mergeCell ref="D6:Q6"/>
    <mergeCell ref="R3:S3"/>
    <mergeCell ref="A14:E14"/>
    <mergeCell ref="F14:T14"/>
    <mergeCell ref="A18:B18"/>
    <mergeCell ref="D7:Q7"/>
    <mergeCell ref="A8:A11"/>
    <mergeCell ref="B8:B11"/>
    <mergeCell ref="C8:D8"/>
    <mergeCell ref="A13:T13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N22"/>
  <sheetViews>
    <sheetView tabSelected="1" view="pageBreakPreview" zoomScale="80" zoomScaleNormal="70" zoomScaleSheetLayoutView="80" zoomScalePageLayoutView="0" workbookViewId="0" topLeftCell="B1">
      <selection activeCell="T4" sqref="T4"/>
    </sheetView>
  </sheetViews>
  <sheetFormatPr defaultColWidth="9.28125" defaultRowHeight="15"/>
  <cols>
    <col min="1" max="1" width="7.28125" style="4" customWidth="1"/>
    <col min="2" max="2" width="42.57421875" style="4" customWidth="1"/>
    <col min="3" max="3" width="19.28125" style="31" customWidth="1"/>
    <col min="4" max="4" width="17.421875" style="31" customWidth="1"/>
    <col min="5" max="5" width="16.421875" style="31" customWidth="1"/>
    <col min="6" max="6" width="17.7109375" style="31" customWidth="1"/>
    <col min="7" max="7" width="15.57421875" style="31" customWidth="1"/>
    <col min="8" max="9" width="15.7109375" style="31" customWidth="1"/>
    <col min="10" max="10" width="5.7109375" style="31" customWidth="1"/>
    <col min="11" max="11" width="13.57421875" style="31" customWidth="1"/>
    <col min="12" max="12" width="16.28125" style="31" customWidth="1"/>
    <col min="13" max="13" width="14.7109375" style="31" customWidth="1"/>
    <col min="14" max="14" width="15.7109375" style="31" customWidth="1"/>
    <col min="15" max="15" width="12.00390625" style="31" customWidth="1"/>
    <col min="16" max="16" width="11.140625" style="31" customWidth="1"/>
    <col min="17" max="17" width="11.00390625" style="31" customWidth="1"/>
    <col min="18" max="18" width="9.7109375" style="31" customWidth="1"/>
    <col min="19" max="19" width="9.57421875" style="31" customWidth="1"/>
    <col min="20" max="20" width="10.57421875" style="31" customWidth="1"/>
    <col min="21" max="21" width="11.57421875" style="31" customWidth="1"/>
    <col min="22" max="22" width="9.28125" style="31" customWidth="1"/>
    <col min="23" max="23" width="11.00390625" style="31" customWidth="1"/>
    <col min="24" max="24" width="12.57421875" style="31" customWidth="1"/>
    <col min="25" max="25" width="17.57421875" style="31" customWidth="1"/>
    <col min="26" max="26" width="17.7109375" style="31" customWidth="1"/>
    <col min="27" max="40" width="9.28125" style="5" customWidth="1"/>
    <col min="41" max="16384" width="9.28125" style="4" customWidth="1"/>
  </cols>
  <sheetData>
    <row r="4" spans="15:20" ht="12.75">
      <c r="O4" s="30"/>
      <c r="P4" s="30"/>
      <c r="Q4" s="30"/>
      <c r="R4" s="30"/>
      <c r="S4" s="30"/>
      <c r="T4" s="30" t="s">
        <v>67</v>
      </c>
    </row>
    <row r="5" spans="1:26" ht="15.75">
      <c r="A5" s="81" t="s">
        <v>48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2.75">
      <c r="A6" s="82" t="s">
        <v>24</v>
      </c>
      <c r="B6" s="82" t="s">
        <v>59</v>
      </c>
      <c r="C6" s="75" t="s">
        <v>25</v>
      </c>
      <c r="D6" s="85" t="s">
        <v>26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2.75">
      <c r="A7" s="83"/>
      <c r="B7" s="83"/>
      <c r="C7" s="80"/>
      <c r="D7" s="63" t="s">
        <v>27</v>
      </c>
      <c r="E7" s="64"/>
      <c r="F7" s="64"/>
      <c r="G7" s="64"/>
      <c r="H7" s="64"/>
      <c r="I7" s="65"/>
      <c r="J7" s="66" t="s">
        <v>57</v>
      </c>
      <c r="K7" s="72"/>
      <c r="L7" s="67"/>
      <c r="M7" s="66" t="s">
        <v>29</v>
      </c>
      <c r="N7" s="67"/>
      <c r="O7" s="66" t="s">
        <v>30</v>
      </c>
      <c r="P7" s="67"/>
      <c r="Q7" s="66" t="s">
        <v>31</v>
      </c>
      <c r="R7" s="67"/>
      <c r="S7" s="66" t="s">
        <v>32</v>
      </c>
      <c r="T7" s="67"/>
      <c r="U7" s="66" t="s">
        <v>54</v>
      </c>
      <c r="V7" s="67"/>
      <c r="W7" s="66" t="s">
        <v>33</v>
      </c>
      <c r="X7" s="67"/>
      <c r="Y7" s="75" t="s">
        <v>34</v>
      </c>
      <c r="Z7" s="75" t="s">
        <v>35</v>
      </c>
    </row>
    <row r="8" spans="1:26" ht="12.75">
      <c r="A8" s="83"/>
      <c r="B8" s="83"/>
      <c r="C8" s="80"/>
      <c r="D8" s="75" t="s">
        <v>36</v>
      </c>
      <c r="E8" s="63" t="s">
        <v>37</v>
      </c>
      <c r="F8" s="64"/>
      <c r="G8" s="64"/>
      <c r="H8" s="64"/>
      <c r="I8" s="65"/>
      <c r="J8" s="68"/>
      <c r="K8" s="73"/>
      <c r="L8" s="69"/>
      <c r="M8" s="68"/>
      <c r="N8" s="69"/>
      <c r="O8" s="68"/>
      <c r="P8" s="69"/>
      <c r="Q8" s="68"/>
      <c r="R8" s="69"/>
      <c r="S8" s="68"/>
      <c r="T8" s="69"/>
      <c r="U8" s="68"/>
      <c r="V8" s="69"/>
      <c r="W8" s="68"/>
      <c r="X8" s="69"/>
      <c r="Y8" s="80"/>
      <c r="Z8" s="80"/>
    </row>
    <row r="9" spans="1:26" ht="12.75">
      <c r="A9" s="83"/>
      <c r="B9" s="83"/>
      <c r="C9" s="80"/>
      <c r="D9" s="80"/>
      <c r="E9" s="75" t="s">
        <v>38</v>
      </c>
      <c r="F9" s="75" t="s">
        <v>39</v>
      </c>
      <c r="G9" s="75" t="s">
        <v>40</v>
      </c>
      <c r="H9" s="75" t="s">
        <v>41</v>
      </c>
      <c r="I9" s="75" t="s">
        <v>42</v>
      </c>
      <c r="J9" s="70"/>
      <c r="K9" s="74"/>
      <c r="L9" s="71"/>
      <c r="M9" s="68"/>
      <c r="N9" s="69"/>
      <c r="O9" s="68"/>
      <c r="P9" s="69"/>
      <c r="Q9" s="68"/>
      <c r="R9" s="69"/>
      <c r="S9" s="68"/>
      <c r="T9" s="69"/>
      <c r="U9" s="68"/>
      <c r="V9" s="69"/>
      <c r="W9" s="68"/>
      <c r="X9" s="69"/>
      <c r="Y9" s="80"/>
      <c r="Z9" s="80"/>
    </row>
    <row r="10" spans="1:26" ht="51">
      <c r="A10" s="83"/>
      <c r="B10" s="83"/>
      <c r="C10" s="76"/>
      <c r="D10" s="76"/>
      <c r="E10" s="76"/>
      <c r="F10" s="76"/>
      <c r="G10" s="76"/>
      <c r="H10" s="76"/>
      <c r="I10" s="76"/>
      <c r="J10" s="40"/>
      <c r="K10" s="25" t="s">
        <v>28</v>
      </c>
      <c r="L10" s="25" t="s">
        <v>56</v>
      </c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76"/>
      <c r="Z10" s="76"/>
    </row>
    <row r="11" spans="1:40" s="1" customFormat="1" ht="12.75">
      <c r="A11" s="84"/>
      <c r="B11" s="84"/>
      <c r="C11" s="25" t="s">
        <v>19</v>
      </c>
      <c r="D11" s="25" t="s">
        <v>19</v>
      </c>
      <c r="E11" s="25" t="s">
        <v>19</v>
      </c>
      <c r="F11" s="25" t="s">
        <v>19</v>
      </c>
      <c r="G11" s="25" t="s">
        <v>19</v>
      </c>
      <c r="H11" s="25" t="s">
        <v>19</v>
      </c>
      <c r="I11" s="25" t="s">
        <v>19</v>
      </c>
      <c r="J11" s="25" t="s">
        <v>43</v>
      </c>
      <c r="K11" s="25" t="s">
        <v>19</v>
      </c>
      <c r="L11" s="25" t="s">
        <v>19</v>
      </c>
      <c r="M11" s="25" t="s">
        <v>44</v>
      </c>
      <c r="N11" s="25" t="s">
        <v>19</v>
      </c>
      <c r="O11" s="25" t="s">
        <v>44</v>
      </c>
      <c r="P11" s="25" t="s">
        <v>19</v>
      </c>
      <c r="Q11" s="25" t="s">
        <v>44</v>
      </c>
      <c r="R11" s="25" t="s">
        <v>19</v>
      </c>
      <c r="S11" s="25" t="s">
        <v>45</v>
      </c>
      <c r="T11" s="25" t="s">
        <v>19</v>
      </c>
      <c r="U11" s="25" t="s">
        <v>45</v>
      </c>
      <c r="V11" s="25" t="s">
        <v>19</v>
      </c>
      <c r="W11" s="25" t="s">
        <v>44</v>
      </c>
      <c r="X11" s="25" t="s">
        <v>19</v>
      </c>
      <c r="Y11" s="25" t="s">
        <v>19</v>
      </c>
      <c r="Z11" s="25" t="s">
        <v>19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</row>
    <row r="12" spans="1:40" s="22" customFormat="1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16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6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26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s="11" customFormat="1" ht="12.75">
      <c r="A13" s="77" t="s">
        <v>49</v>
      </c>
      <c r="B13" s="79"/>
      <c r="C13" s="78"/>
      <c r="D13" s="28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s="11" customFormat="1" ht="12.75">
      <c r="A14" s="12">
        <v>1</v>
      </c>
      <c r="B14" s="10" t="s">
        <v>50</v>
      </c>
      <c r="C14" s="7">
        <f>D14+L14+N14+P14+R14+T14+X14+Y14+Z14+K14+V14</f>
        <v>283004.69</v>
      </c>
      <c r="D14" s="25">
        <f>E14+F14+G14+H14+I14</f>
        <v>283004.69</v>
      </c>
      <c r="E14" s="26">
        <v>283004.69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9"/>
      <c r="Z14" s="2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s="11" customFormat="1" ht="12.75">
      <c r="A15" s="12">
        <v>2</v>
      </c>
      <c r="B15" s="23" t="s">
        <v>51</v>
      </c>
      <c r="C15" s="7">
        <f>D15+L15+N15+P15+R15+T15+X15+Y15+Z15+K15+V15</f>
        <v>515011.28</v>
      </c>
      <c r="D15" s="25">
        <f>E15+F15+G15+H15+I15</f>
        <v>515011.28</v>
      </c>
      <c r="E15" s="26">
        <v>515011.28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9"/>
      <c r="Z15" s="2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s="11" customFormat="1" ht="12.75">
      <c r="A16" s="12">
        <v>3</v>
      </c>
      <c r="B16" s="23" t="s">
        <v>52</v>
      </c>
      <c r="C16" s="7">
        <f>D16+L16+N16+P16+R16+T16+X16+Y16+Z16+K16+V16</f>
        <v>251584.92</v>
      </c>
      <c r="D16" s="25">
        <f>E16+F16+G16+H16+I16</f>
        <v>251584.92</v>
      </c>
      <c r="E16" s="26">
        <v>251584.92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9"/>
      <c r="Z16" s="2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s="11" customFormat="1" ht="12.75">
      <c r="A17" s="77" t="s">
        <v>47</v>
      </c>
      <c r="B17" s="78"/>
      <c r="C17" s="25">
        <f>SUM(C14:C16)</f>
        <v>1049600.89</v>
      </c>
      <c r="D17" s="25">
        <f aca="true" t="shared" si="0" ref="D17:Z17">SUM(D14:D16)</f>
        <v>1049600.89</v>
      </c>
      <c r="E17" s="25">
        <f t="shared" si="0"/>
        <v>1049600.89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0</v>
      </c>
      <c r="N17" s="25">
        <f t="shared" si="0"/>
        <v>0</v>
      </c>
      <c r="O17" s="25">
        <f t="shared" si="0"/>
        <v>0</v>
      </c>
      <c r="P17" s="25">
        <f t="shared" si="0"/>
        <v>0</v>
      </c>
      <c r="Q17" s="25">
        <f t="shared" si="0"/>
        <v>0</v>
      </c>
      <c r="R17" s="25">
        <f t="shared" si="0"/>
        <v>0</v>
      </c>
      <c r="S17" s="25">
        <f t="shared" si="0"/>
        <v>0</v>
      </c>
      <c r="T17" s="25">
        <f t="shared" si="0"/>
        <v>0</v>
      </c>
      <c r="U17" s="25">
        <f t="shared" si="0"/>
        <v>0</v>
      </c>
      <c r="V17" s="25">
        <f t="shared" si="0"/>
        <v>0</v>
      </c>
      <c r="W17" s="25">
        <f t="shared" si="0"/>
        <v>0</v>
      </c>
      <c r="X17" s="25">
        <f t="shared" si="0"/>
        <v>0</v>
      </c>
      <c r="Y17" s="25">
        <f t="shared" si="0"/>
        <v>0</v>
      </c>
      <c r="Z17" s="25">
        <f t="shared" si="0"/>
        <v>0</v>
      </c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3:26" ht="12.75" hidden="1">
      <c r="C18" s="39"/>
      <c r="Z18" s="32" t="e">
        <f>#REF!-#REF!</f>
        <v>#REF!</v>
      </c>
    </row>
    <row r="19" ht="12.75" hidden="1">
      <c r="Z19" s="31" t="e">
        <f>#REF!-Z18</f>
        <v>#REF!</v>
      </c>
    </row>
    <row r="20" ht="12.75" hidden="1"/>
    <row r="21" ht="12.75" hidden="1">
      <c r="Z21" s="31">
        <v>80325165.22</v>
      </c>
    </row>
    <row r="22" ht="12.75" hidden="1">
      <c r="Z22" s="31" t="e">
        <f>Z18-Z21</f>
        <v>#REF!</v>
      </c>
    </row>
    <row r="23" ht="12.75" hidden="1"/>
    <row r="24" ht="12.75" hidden="1"/>
    <row r="25" ht="12.75" hidden="1"/>
  </sheetData>
  <sheetProtection/>
  <mergeCells count="24">
    <mergeCell ref="A5:Z5"/>
    <mergeCell ref="A6:A11"/>
    <mergeCell ref="B6:B11"/>
    <mergeCell ref="Y7:Y10"/>
    <mergeCell ref="Z7:Z10"/>
    <mergeCell ref="W7:X10"/>
    <mergeCell ref="D8:D10"/>
    <mergeCell ref="D6:Z6"/>
    <mergeCell ref="E8:I8"/>
    <mergeCell ref="U7:V10"/>
    <mergeCell ref="A17:B17"/>
    <mergeCell ref="A13:C13"/>
    <mergeCell ref="H9:H10"/>
    <mergeCell ref="I9:I10"/>
    <mergeCell ref="F9:F10"/>
    <mergeCell ref="E9:E10"/>
    <mergeCell ref="C6:C10"/>
    <mergeCell ref="D7:I7"/>
    <mergeCell ref="S7:T10"/>
    <mergeCell ref="J7:L9"/>
    <mergeCell ref="M7:N10"/>
    <mergeCell ref="O7:P10"/>
    <mergeCell ref="Q7:R10"/>
    <mergeCell ref="G9:G10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2019-02-11T14:35:48Z</dcterms:modified>
  <cp:category/>
  <cp:version/>
  <cp:contentType/>
  <cp:contentStatus/>
</cp:coreProperties>
</file>